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45" windowWidth="18990" windowHeight="7995" activeTab="4"/>
  </bookViews>
  <sheets>
    <sheet name="Elem 1" sheetId="2" r:id="rId1"/>
    <sheet name="Mid 1" sheetId="5" r:id="rId2"/>
    <sheet name="High 1" sheetId="8" r:id="rId3"/>
    <sheet name="Combo 1" sheetId="11" r:id="rId4"/>
    <sheet name="Example" sheetId="1" r:id="rId5"/>
    <sheet name="Assumptions" sheetId="14" r:id="rId6"/>
    <sheet name="Changes" sheetId="15" r:id="rId7"/>
    <sheet name="Sheet2" sheetId="16" r:id="rId8"/>
  </sheets>
  <definedNames>
    <definedName name="_xlnm.Print_Area" localSheetId="4">Example!$A$1:$F$42</definedName>
  </definedNames>
  <calcPr calcId="125725"/>
</workbook>
</file>

<file path=xl/calcChain.xml><?xml version="1.0" encoding="utf-8"?>
<calcChain xmlns="http://schemas.openxmlformats.org/spreadsheetml/2006/main">
  <c r="H10" i="16"/>
  <c r="B11"/>
  <c r="J13" i="2"/>
  <c r="I13"/>
  <c r="H13"/>
  <c r="E8" i="5"/>
  <c r="E9" s="1"/>
  <c r="E10" s="1"/>
  <c r="G6"/>
  <c r="F6"/>
  <c r="G5"/>
  <c r="F5"/>
  <c r="G4"/>
  <c r="F4"/>
  <c r="E10" i="8"/>
  <c r="E9"/>
  <c r="E8"/>
  <c r="G7"/>
  <c r="F7"/>
  <c r="G6"/>
  <c r="F6"/>
  <c r="G5"/>
  <c r="F5"/>
  <c r="G4"/>
  <c r="F4"/>
  <c r="D30" i="1"/>
  <c r="C30"/>
  <c r="C29"/>
  <c r="D29" s="1"/>
  <c r="A39"/>
  <c r="D39" s="1"/>
  <c r="D33"/>
  <c r="D28"/>
  <c r="D27"/>
  <c r="C28"/>
  <c r="C27"/>
  <c r="A40"/>
  <c r="D40" s="1"/>
  <c r="D38"/>
  <c r="A41"/>
  <c r="D37"/>
  <c r="D36"/>
  <c r="D35"/>
  <c r="D34"/>
  <c r="D32"/>
  <c r="D31"/>
  <c r="D26"/>
  <c r="D25"/>
  <c r="D24"/>
  <c r="D23"/>
  <c r="D20"/>
  <c r="D13"/>
  <c r="C13"/>
  <c r="B13"/>
  <c r="B13" i="2" l="1"/>
  <c r="B13" i="11"/>
  <c r="B13" i="8"/>
  <c r="B13" i="5"/>
  <c r="D41" i="1"/>
  <c r="D42" s="1"/>
</calcChain>
</file>

<file path=xl/sharedStrings.xml><?xml version="1.0" encoding="utf-8"?>
<sst xmlns="http://schemas.openxmlformats.org/spreadsheetml/2006/main" count="184" uniqueCount="118">
  <si>
    <t>Core Assumptions</t>
  </si>
  <si>
    <t>Grade</t>
  </si>
  <si>
    <t>K</t>
  </si>
  <si>
    <t>Position</t>
  </si>
  <si>
    <t>Full Cost</t>
  </si>
  <si>
    <t>Total</t>
  </si>
  <si>
    <t>Experienced Teacher</t>
  </si>
  <si>
    <t>Medium Teacher</t>
  </si>
  <si>
    <t>New Teacher</t>
  </si>
  <si>
    <t>Tutor/Aid</t>
  </si>
  <si>
    <t>Total Enrollment</t>
  </si>
  <si>
    <t>Self Contained Sped</t>
  </si>
  <si>
    <t>Inclusion Sped</t>
  </si>
  <si>
    <t>Summer School</t>
  </si>
  <si>
    <t>Tutoring</t>
  </si>
  <si>
    <t>$20/hr</t>
  </si>
  <si>
    <t>Clerk/Office Mgr</t>
  </si>
  <si>
    <t>Instruction Coord/Asst Prin</t>
  </si>
  <si>
    <t>Dean</t>
  </si>
  <si>
    <t>Principal</t>
  </si>
  <si>
    <t>Substitute</t>
  </si>
  <si>
    <t>$100/day</t>
  </si>
  <si>
    <t>Technology/Operations</t>
  </si>
  <si>
    <t>Revenue</t>
  </si>
  <si>
    <t>FTE</t>
  </si>
  <si>
    <t>Cost / Position</t>
  </si>
  <si>
    <t>Amount Left for Personnel</t>
  </si>
  <si>
    <t>Personnel</t>
  </si>
  <si>
    <t>Per Day</t>
  </si>
  <si>
    <t>Special Ed Teacher</t>
  </si>
  <si>
    <t>Special Ed aid</t>
  </si>
  <si>
    <t>3 inclus, 3 self contained</t>
  </si>
  <si>
    <t>3 self contained, 1 other</t>
  </si>
  <si>
    <t>32 core teach, 14 specials</t>
  </si>
  <si>
    <t>Asst Principal</t>
  </si>
  <si>
    <t>Instruction Coord</t>
  </si>
  <si>
    <t>Central Allocation/Other than Personnel</t>
  </si>
  <si>
    <t>Per Hour - 4 hrs/day, 6 people</t>
  </si>
  <si>
    <t>Alternative Education</t>
  </si>
  <si>
    <t>Librarian</t>
  </si>
  <si>
    <t>Deficit</t>
  </si>
  <si>
    <t>RLRP Training Budget</t>
  </si>
  <si>
    <t>Guidance/Soc Work/Nurse</t>
  </si>
  <si>
    <t>4 K, 1 TOR, 1 Other</t>
  </si>
  <si>
    <t>Pre-K</t>
  </si>
  <si>
    <t>School runs a 15 minute morning meeting &amp; a 15 minute end of day meeting</t>
  </si>
  <si>
    <t>School runs a 90 minute reading block in the morning</t>
  </si>
  <si>
    <t>Teachers teach for 360 minutes out of a 480 minute day</t>
  </si>
  <si>
    <t>Average</t>
  </si>
  <si>
    <t>Max</t>
  </si>
  <si>
    <t>26 (w aid)/22 (no aid)</t>
  </si>
  <si>
    <t>School runs 2, 60 minute electives (PE - every other day, Art, Music)</t>
  </si>
  <si>
    <t>Students have 8 instructional, 50 minute periods/day plus 5 minute walk times between classes and one lunch/recess period</t>
  </si>
  <si>
    <t>Teachers teach 6 periods per day</t>
  </si>
  <si>
    <t>Students take: Reading, Writing, Math, Science, History, Foreign Language and 2 specials/electives (PE, Art, Music, Computers, Health, Remediation, etc)</t>
  </si>
  <si>
    <t>Students have 8 instructional classes, 50 minute periods/day plus 5 minute walk times between classes and one lunch/recess period</t>
  </si>
  <si>
    <t>Students take: English, Math, Science (1.5 periods), History, Foreign Language and 2.5 specials/electives (PE, Art, Music, Computers, Drama, Welding, Business, etc)</t>
  </si>
  <si>
    <t>Teachers teach 360 minutes/day</t>
  </si>
  <si>
    <t>6-8: Students take: Reading, Math, Science, History, Foreign Language, 1 class (Reading or Math Remediation or Writing) and 2 specials/electives (PE, Art, Music, Computers)</t>
  </si>
  <si>
    <t>K-5: School runs a 90 minute reading block in the morning</t>
  </si>
  <si>
    <t>K-5: Runs 1, 45 special per day (PE, Art, Music --&gt; PE every other day)</t>
  </si>
  <si>
    <t>Students have 8 instructional classes, 45 minute periods/day</t>
  </si>
  <si>
    <t>All students get one, 45 minute, lunch/recess period per day</t>
  </si>
  <si>
    <t>Superintendent</t>
  </si>
  <si>
    <t>CFO/Controller/Dir of Operations</t>
  </si>
  <si>
    <t>Public Relations</t>
  </si>
  <si>
    <t>Junior Backoffice</t>
  </si>
  <si>
    <t>Assume $10,000/student</t>
  </si>
  <si>
    <t>Elementary</t>
  </si>
  <si>
    <t>Stand alone charter school</t>
  </si>
  <si>
    <t>Middle School</t>
  </si>
  <si>
    <t>Charter school in a CMO - Electives can have 5 more students/class</t>
  </si>
  <si>
    <t>High School</t>
  </si>
  <si>
    <t>Progressive district school - limited restrictions</t>
  </si>
  <si>
    <t>Class size maximums are non-negotiable, but electives can have 3 more students per class (can add 20 students with an aid)</t>
  </si>
  <si>
    <t>OTPS: $900,000</t>
  </si>
  <si>
    <t>Pre-K requires an aid by law</t>
  </si>
  <si>
    <t>Need to do all backoffice functions</t>
  </si>
  <si>
    <t>Revenue: $4,500,000</t>
  </si>
  <si>
    <t>Would like to have tutoring, if possible</t>
  </si>
  <si>
    <t>One of the electives should be remediation for those behind, or Spanish for those on grade level or ahead.</t>
  </si>
  <si>
    <t>You want a common PD period at least every other day</t>
  </si>
  <si>
    <t>50% of students need remediation.  One of the blocks is used for this and they require class sizes of 15 at most</t>
  </si>
  <si>
    <t>Running a semester schedule</t>
  </si>
  <si>
    <t>Running an A/B schedule</t>
  </si>
  <si>
    <t>Revenue: $4,900,000</t>
  </si>
  <si>
    <t>OTPS: $1,000,000</t>
  </si>
  <si>
    <t xml:space="preserve">CMO office: $450,000: Finance, Technology, HR, Executive Director, Special Education Director, Athletic Director, Psychologist, Chief Academic Officeer </t>
  </si>
  <si>
    <t>Revenue: $5,900,000</t>
  </si>
  <si>
    <t>District Office &amp; OTPS: $2,500,000</t>
  </si>
  <si>
    <t xml:space="preserve">District Office covers all non-school based personnel - overall management (Exec Dir, COO, CFO), backoffice (technology, HR, finance), Department heads </t>
  </si>
  <si>
    <t>x 8</t>
  </si>
  <si>
    <t>/6</t>
  </si>
  <si>
    <t xml:space="preserve"> x 8</t>
  </si>
  <si>
    <t xml:space="preserve"> / 6</t>
  </si>
  <si>
    <t>35 teachers</t>
  </si>
  <si>
    <t>575 students</t>
  </si>
  <si>
    <t>x</t>
  </si>
  <si>
    <t>8 classes</t>
  </si>
  <si>
    <t>6 classes</t>
  </si>
  <si>
    <t>teacher</t>
  </si>
  <si>
    <t>students/teacher</t>
  </si>
  <si>
    <r>
      <t>•</t>
    </r>
    <r>
      <rPr>
        <sz val="32"/>
        <color rgb="FF000000"/>
        <rFont val="Arial"/>
        <family val="2"/>
      </rPr>
      <t># of teachers needed = # student classes / classes taught by each teacher</t>
    </r>
  </si>
  <si>
    <r>
      <t>•</t>
    </r>
    <r>
      <rPr>
        <sz val="32"/>
        <color rgb="FF000000"/>
        <rFont val="Arial"/>
        <family val="2"/>
      </rPr>
      <t># of student classes = # sections x # classes/student</t>
    </r>
  </si>
  <si>
    <t>T</t>
  </si>
  <si>
    <t># of teachers</t>
  </si>
  <si>
    <t>SC</t>
  </si>
  <si>
    <t># student classes</t>
  </si>
  <si>
    <t>SE</t>
  </si>
  <si>
    <t>Sections</t>
  </si>
  <si>
    <t>Class</t>
  </si>
  <si>
    <t>SC = SE x Class</t>
  </si>
  <si>
    <t>CT</t>
  </si>
  <si>
    <t>Classes taught</t>
  </si>
  <si>
    <t>T =  SE x Class / CT</t>
  </si>
  <si>
    <t>Class for each student</t>
  </si>
  <si>
    <t>SC = SE x Classes</t>
  </si>
  <si>
    <t>Students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</si>
</sst>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32"/>
      <color theme="1"/>
      <name val="Arial"/>
      <family val="2"/>
    </font>
    <font>
      <sz val="32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164" fontId="0" fillId="0" borderId="0" xfId="1" applyNumberFormat="1" applyFont="1"/>
    <xf numFmtId="165" fontId="0" fillId="0" borderId="0" xfId="1" applyNumberFormat="1" applyFont="1"/>
    <xf numFmtId="0" fontId="1" fillId="0" borderId="0" xfId="0" applyFont="1" applyAlignment="1">
      <alignment wrapText="1"/>
    </xf>
    <xf numFmtId="165" fontId="1" fillId="0" borderId="0" xfId="1" applyNumberFormat="1" applyFont="1"/>
    <xf numFmtId="165" fontId="1" fillId="0" borderId="0" xfId="0" applyNumberFormat="1" applyFont="1"/>
    <xf numFmtId="164" fontId="1" fillId="0" borderId="0" xfId="1" applyNumberFormat="1" applyFont="1"/>
    <xf numFmtId="0" fontId="0" fillId="0" borderId="0" xfId="0" quotePrefix="1"/>
    <xf numFmtId="0" fontId="3" fillId="0" borderId="0" xfId="0" applyFont="1" applyAlignment="1">
      <alignment horizontal="left" indent="4" readingOrder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7"/>
  <sheetViews>
    <sheetView workbookViewId="0">
      <selection activeCell="H18" sqref="H18"/>
    </sheetView>
  </sheetViews>
  <sheetFormatPr defaultRowHeight="15"/>
  <cols>
    <col min="1" max="1" width="7.42578125" customWidth="1"/>
    <col min="2" max="2" width="25.28515625" bestFit="1" customWidth="1"/>
    <col min="3" max="3" width="10.42578125" customWidth="1"/>
    <col min="4" max="4" width="11.5703125" bestFit="1" customWidth="1"/>
    <col min="5" max="5" width="27.140625" customWidth="1"/>
    <col min="6" max="6" width="11.5703125" bestFit="1" customWidth="1"/>
    <col min="7" max="7" width="14.5703125" customWidth="1"/>
  </cols>
  <sheetData>
    <row r="1" spans="1:14">
      <c r="A1" s="1" t="s">
        <v>41</v>
      </c>
    </row>
    <row r="2" spans="1:14">
      <c r="A2" s="1" t="s">
        <v>0</v>
      </c>
    </row>
    <row r="3" spans="1:14">
      <c r="A3" s="6" t="s">
        <v>1</v>
      </c>
      <c r="B3" s="6" t="s">
        <v>10</v>
      </c>
      <c r="C3" s="6" t="s">
        <v>48</v>
      </c>
      <c r="D3" s="6" t="s">
        <v>49</v>
      </c>
    </row>
    <row r="4" spans="1:14">
      <c r="A4" t="s">
        <v>44</v>
      </c>
      <c r="B4">
        <v>44</v>
      </c>
      <c r="C4">
        <v>19</v>
      </c>
      <c r="D4">
        <v>20</v>
      </c>
    </row>
    <row r="5" spans="1:14">
      <c r="A5" s="2" t="s">
        <v>2</v>
      </c>
      <c r="B5">
        <v>50</v>
      </c>
      <c r="C5">
        <v>20</v>
      </c>
      <c r="D5" t="s">
        <v>50</v>
      </c>
    </row>
    <row r="6" spans="1:14">
      <c r="A6" s="2">
        <v>1</v>
      </c>
      <c r="B6">
        <v>58</v>
      </c>
      <c r="C6">
        <v>24</v>
      </c>
      <c r="D6">
        <v>27</v>
      </c>
      <c r="I6">
        <v>225</v>
      </c>
      <c r="J6">
        <v>505</v>
      </c>
      <c r="K6">
        <v>1223</v>
      </c>
    </row>
    <row r="7" spans="1:14">
      <c r="A7" s="2">
        <v>2</v>
      </c>
      <c r="B7">
        <v>93</v>
      </c>
      <c r="C7">
        <v>24</v>
      </c>
      <c r="D7">
        <v>27</v>
      </c>
      <c r="G7" t="s">
        <v>96</v>
      </c>
    </row>
    <row r="8" spans="1:14">
      <c r="A8" s="2">
        <v>3</v>
      </c>
      <c r="B8">
        <v>81</v>
      </c>
      <c r="C8">
        <v>24</v>
      </c>
      <c r="D8">
        <v>27</v>
      </c>
      <c r="G8" t="s">
        <v>95</v>
      </c>
    </row>
    <row r="9" spans="1:14">
      <c r="A9" s="2">
        <v>4</v>
      </c>
      <c r="B9">
        <v>98</v>
      </c>
      <c r="C9">
        <v>24</v>
      </c>
      <c r="D9">
        <v>27</v>
      </c>
    </row>
    <row r="10" spans="1:14">
      <c r="A10" s="2">
        <v>5</v>
      </c>
      <c r="B10">
        <v>70</v>
      </c>
      <c r="C10">
        <v>24</v>
      </c>
      <c r="D10">
        <v>27</v>
      </c>
      <c r="G10" t="s">
        <v>96</v>
      </c>
      <c r="H10" t="s">
        <v>97</v>
      </c>
      <c r="I10" t="s">
        <v>98</v>
      </c>
      <c r="K10" t="s">
        <v>99</v>
      </c>
      <c r="M10" t="s">
        <v>95</v>
      </c>
      <c r="N10" t="s">
        <v>101</v>
      </c>
    </row>
    <row r="11" spans="1:14">
      <c r="A11" s="2"/>
      <c r="K11" t="s">
        <v>100</v>
      </c>
    </row>
    <row r="12" spans="1:14">
      <c r="A12" s="2"/>
    </row>
    <row r="13" spans="1:14">
      <c r="A13" t="s">
        <v>5</v>
      </c>
      <c r="B13">
        <f>SUM(B5:B12)</f>
        <v>450</v>
      </c>
      <c r="H13">
        <f>575*8</f>
        <v>4600</v>
      </c>
      <c r="I13">
        <f>35*6</f>
        <v>210</v>
      </c>
      <c r="J13">
        <f>H13/I13</f>
        <v>21.904761904761905</v>
      </c>
    </row>
    <row r="14" spans="1:14">
      <c r="A14" t="s">
        <v>45</v>
      </c>
    </row>
    <row r="15" spans="1:14">
      <c r="A15" t="s">
        <v>46</v>
      </c>
    </row>
    <row r="16" spans="1:14">
      <c r="A16" t="s">
        <v>51</v>
      </c>
    </row>
    <row r="17" spans="1:1">
      <c r="A17" t="s">
        <v>47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10" sqref="E10"/>
    </sheetView>
  </sheetViews>
  <sheetFormatPr defaultRowHeight="15"/>
  <cols>
    <col min="1" max="1" width="7.42578125" customWidth="1"/>
    <col min="2" max="2" width="25.28515625" bestFit="1" customWidth="1"/>
    <col min="3" max="3" width="10.42578125" customWidth="1"/>
    <col min="4" max="4" width="11.5703125" bestFit="1" customWidth="1"/>
    <col min="5" max="5" width="27.140625" customWidth="1"/>
    <col min="6" max="6" width="11.5703125" bestFit="1" customWidth="1"/>
  </cols>
  <sheetData>
    <row r="1" spans="1:7">
      <c r="A1" s="1" t="s">
        <v>41</v>
      </c>
    </row>
    <row r="2" spans="1:7">
      <c r="A2" s="1" t="s">
        <v>0</v>
      </c>
    </row>
    <row r="3" spans="1:7">
      <c r="A3" s="6" t="s">
        <v>1</v>
      </c>
      <c r="B3" s="6" t="s">
        <v>10</v>
      </c>
      <c r="C3" s="6" t="s">
        <v>48</v>
      </c>
      <c r="D3" s="6" t="s">
        <v>49</v>
      </c>
    </row>
    <row r="4" spans="1:7">
      <c r="A4" s="2">
        <v>6</v>
      </c>
      <c r="B4">
        <v>130</v>
      </c>
      <c r="C4">
        <v>25</v>
      </c>
      <c r="D4">
        <v>29</v>
      </c>
      <c r="E4">
        <v>5</v>
      </c>
      <c r="F4">
        <f>B4/C4</f>
        <v>5.2</v>
      </c>
      <c r="G4">
        <f>B4/D4</f>
        <v>4.4827586206896548</v>
      </c>
    </row>
    <row r="5" spans="1:7">
      <c r="A5" s="2">
        <v>7</v>
      </c>
      <c r="B5">
        <v>196</v>
      </c>
      <c r="C5">
        <v>25</v>
      </c>
      <c r="D5">
        <v>29</v>
      </c>
      <c r="E5">
        <v>7</v>
      </c>
      <c r="F5">
        <f t="shared" ref="F5:F7" si="0">B5/C5</f>
        <v>7.84</v>
      </c>
      <c r="G5">
        <f t="shared" ref="G5:G7" si="1">B5/D5</f>
        <v>6.7586206896551726</v>
      </c>
    </row>
    <row r="6" spans="1:7">
      <c r="A6" s="2">
        <v>8</v>
      </c>
      <c r="B6">
        <v>188</v>
      </c>
      <c r="C6">
        <v>25</v>
      </c>
      <c r="D6">
        <v>29</v>
      </c>
      <c r="E6">
        <v>7</v>
      </c>
      <c r="F6">
        <f t="shared" si="0"/>
        <v>7.52</v>
      </c>
      <c r="G6">
        <f t="shared" si="1"/>
        <v>6.4827586206896548</v>
      </c>
    </row>
    <row r="7" spans="1:7">
      <c r="A7" s="2"/>
    </row>
    <row r="8" spans="1:7">
      <c r="A8" s="2"/>
      <c r="E8">
        <f>SUM(E4:E7)</f>
        <v>19</v>
      </c>
    </row>
    <row r="9" spans="1:7">
      <c r="A9" s="2"/>
      <c r="D9" s="10" t="s">
        <v>93</v>
      </c>
      <c r="E9">
        <f>E8*8</f>
        <v>152</v>
      </c>
    </row>
    <row r="10" spans="1:7">
      <c r="A10" s="2"/>
      <c r="D10" s="10" t="s">
        <v>94</v>
      </c>
      <c r="E10">
        <f>E9/6</f>
        <v>25.333333333333332</v>
      </c>
    </row>
    <row r="11" spans="1:7">
      <c r="A11" s="2"/>
    </row>
    <row r="12" spans="1:7">
      <c r="A12" s="2"/>
    </row>
    <row r="13" spans="1:7">
      <c r="A13" t="s">
        <v>5</v>
      </c>
      <c r="B13">
        <f>SUM(B4:B12)</f>
        <v>514</v>
      </c>
    </row>
    <row r="14" spans="1:7">
      <c r="A14" t="s">
        <v>54</v>
      </c>
    </row>
    <row r="15" spans="1:7">
      <c r="A15" t="s">
        <v>52</v>
      </c>
    </row>
    <row r="16" spans="1:7">
      <c r="A16" t="s">
        <v>53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6"/>
  <sheetViews>
    <sheetView workbookViewId="0">
      <selection activeCell="E4" sqref="E4:G10"/>
    </sheetView>
  </sheetViews>
  <sheetFormatPr defaultRowHeight="15"/>
  <cols>
    <col min="1" max="1" width="7.42578125" customWidth="1"/>
    <col min="2" max="2" width="25.28515625" bestFit="1" customWidth="1"/>
    <col min="3" max="3" width="10.42578125" customWidth="1"/>
    <col min="4" max="4" width="11.5703125" bestFit="1" customWidth="1"/>
    <col min="5" max="5" width="27.140625" customWidth="1"/>
    <col min="6" max="6" width="11.5703125" bestFit="1" customWidth="1"/>
  </cols>
  <sheetData>
    <row r="1" spans="1:7">
      <c r="A1" s="1" t="s">
        <v>41</v>
      </c>
    </row>
    <row r="2" spans="1:7">
      <c r="A2" s="1" t="s">
        <v>0</v>
      </c>
    </row>
    <row r="3" spans="1:7">
      <c r="A3" s="6" t="s">
        <v>1</v>
      </c>
      <c r="B3" s="6" t="s">
        <v>10</v>
      </c>
      <c r="C3" s="6" t="s">
        <v>48</v>
      </c>
      <c r="D3" s="6" t="s">
        <v>49</v>
      </c>
    </row>
    <row r="4" spans="1:7">
      <c r="A4" s="2">
        <v>9</v>
      </c>
      <c r="B4">
        <v>187</v>
      </c>
      <c r="C4">
        <v>27</v>
      </c>
      <c r="D4">
        <v>33</v>
      </c>
      <c r="E4">
        <v>6</v>
      </c>
      <c r="F4">
        <f>B4/C4</f>
        <v>6.9259259259259256</v>
      </c>
      <c r="G4">
        <f>B4/D4</f>
        <v>5.666666666666667</v>
      </c>
    </row>
    <row r="5" spans="1:7">
      <c r="A5" s="2">
        <v>10</v>
      </c>
      <c r="B5">
        <v>144</v>
      </c>
      <c r="C5">
        <v>27</v>
      </c>
      <c r="D5">
        <v>33</v>
      </c>
      <c r="E5">
        <v>5</v>
      </c>
      <c r="F5">
        <f t="shared" ref="F5:F7" si="0">B5/C5</f>
        <v>5.333333333333333</v>
      </c>
      <c r="G5">
        <f t="shared" ref="G5:G7" si="1">B5/D5</f>
        <v>4.3636363636363633</v>
      </c>
    </row>
    <row r="6" spans="1:7">
      <c r="A6" s="2">
        <v>11</v>
      </c>
      <c r="B6">
        <v>102</v>
      </c>
      <c r="C6">
        <v>27</v>
      </c>
      <c r="D6">
        <v>33</v>
      </c>
      <c r="E6">
        <v>4</v>
      </c>
      <c r="F6">
        <f t="shared" si="0"/>
        <v>3.7777777777777777</v>
      </c>
      <c r="G6">
        <f t="shared" si="1"/>
        <v>3.0909090909090908</v>
      </c>
    </row>
    <row r="7" spans="1:7">
      <c r="A7" s="2">
        <v>12</v>
      </c>
      <c r="B7">
        <v>153</v>
      </c>
      <c r="C7">
        <v>27</v>
      </c>
      <c r="D7">
        <v>33</v>
      </c>
      <c r="E7">
        <v>5</v>
      </c>
      <c r="F7">
        <f t="shared" si="0"/>
        <v>5.666666666666667</v>
      </c>
      <c r="G7">
        <f t="shared" si="1"/>
        <v>4.6363636363636367</v>
      </c>
    </row>
    <row r="8" spans="1:7">
      <c r="A8" s="2"/>
      <c r="E8">
        <f>SUM(E4:E7)</f>
        <v>20</v>
      </c>
    </row>
    <row r="9" spans="1:7">
      <c r="A9" s="2"/>
      <c r="D9" t="s">
        <v>91</v>
      </c>
      <c r="E9">
        <f>E8*8</f>
        <v>160</v>
      </c>
    </row>
    <row r="10" spans="1:7">
      <c r="A10" s="2"/>
      <c r="D10" s="10" t="s">
        <v>92</v>
      </c>
      <c r="E10">
        <f>E9/6</f>
        <v>26.666666666666668</v>
      </c>
    </row>
    <row r="11" spans="1:7">
      <c r="A11" s="2"/>
    </row>
    <row r="12" spans="1:7">
      <c r="A12" s="2"/>
    </row>
    <row r="13" spans="1:7">
      <c r="A13" t="s">
        <v>5</v>
      </c>
      <c r="B13">
        <f>SUM(B4:B12)</f>
        <v>586</v>
      </c>
    </row>
    <row r="14" spans="1:7">
      <c r="A14" t="s">
        <v>56</v>
      </c>
    </row>
    <row r="15" spans="1:7">
      <c r="A15" t="s">
        <v>55</v>
      </c>
    </row>
    <row r="16" spans="1:7">
      <c r="A16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D19"/>
  <sheetViews>
    <sheetView workbookViewId="0">
      <selection activeCell="C12" sqref="C12"/>
    </sheetView>
  </sheetViews>
  <sheetFormatPr defaultRowHeight="15"/>
  <cols>
    <col min="1" max="1" width="7.42578125" customWidth="1"/>
    <col min="2" max="2" width="25.28515625" bestFit="1" customWidth="1"/>
    <col min="3" max="3" width="10.42578125" customWidth="1"/>
    <col min="4" max="4" width="11.5703125" bestFit="1" customWidth="1"/>
    <col min="5" max="5" width="27.140625" customWidth="1"/>
    <col min="6" max="6" width="11.5703125" bestFit="1" customWidth="1"/>
  </cols>
  <sheetData>
    <row r="1" spans="1:4">
      <c r="A1" s="1" t="s">
        <v>41</v>
      </c>
    </row>
    <row r="2" spans="1:4">
      <c r="A2" s="1" t="s">
        <v>0</v>
      </c>
    </row>
    <row r="3" spans="1:4">
      <c r="A3" s="6" t="s">
        <v>1</v>
      </c>
      <c r="B3" s="6" t="s">
        <v>10</v>
      </c>
      <c r="C3" s="6" t="s">
        <v>48</v>
      </c>
      <c r="D3" s="6" t="s">
        <v>49</v>
      </c>
    </row>
    <row r="4" spans="1:4">
      <c r="A4" s="2" t="s">
        <v>2</v>
      </c>
      <c r="B4">
        <v>62</v>
      </c>
      <c r="C4">
        <v>20</v>
      </c>
      <c r="D4" t="s">
        <v>50</v>
      </c>
    </row>
    <row r="5" spans="1:4">
      <c r="A5" s="2">
        <v>1</v>
      </c>
      <c r="B5">
        <v>82</v>
      </c>
      <c r="C5">
        <v>24</v>
      </c>
      <c r="D5">
        <v>27</v>
      </c>
    </row>
    <row r="6" spans="1:4">
      <c r="A6" s="2">
        <v>2</v>
      </c>
      <c r="B6">
        <v>60</v>
      </c>
      <c r="C6">
        <v>24</v>
      </c>
      <c r="D6">
        <v>27</v>
      </c>
    </row>
    <row r="7" spans="1:4">
      <c r="A7" s="2">
        <v>3</v>
      </c>
      <c r="B7">
        <v>80</v>
      </c>
      <c r="C7">
        <v>24</v>
      </c>
      <c r="D7">
        <v>27</v>
      </c>
    </row>
    <row r="8" spans="1:4">
      <c r="A8" s="2">
        <v>4</v>
      </c>
      <c r="B8">
        <v>85</v>
      </c>
      <c r="C8">
        <v>24</v>
      </c>
      <c r="D8">
        <v>27</v>
      </c>
    </row>
    <row r="9" spans="1:4">
      <c r="A9" s="2">
        <v>5</v>
      </c>
      <c r="B9">
        <v>70</v>
      </c>
      <c r="C9">
        <v>24</v>
      </c>
      <c r="D9">
        <v>27</v>
      </c>
    </row>
    <row r="10" spans="1:4">
      <c r="A10" s="2">
        <v>6</v>
      </c>
      <c r="B10">
        <v>84</v>
      </c>
      <c r="C10">
        <v>25</v>
      </c>
      <c r="D10">
        <v>29</v>
      </c>
    </row>
    <row r="11" spans="1:4">
      <c r="A11" s="2">
        <v>7</v>
      </c>
      <c r="B11">
        <v>87</v>
      </c>
      <c r="C11">
        <v>25</v>
      </c>
      <c r="D11">
        <v>29</v>
      </c>
    </row>
    <row r="12" spans="1:4">
      <c r="A12" s="2">
        <v>8</v>
      </c>
      <c r="B12">
        <v>99</v>
      </c>
      <c r="C12">
        <v>25</v>
      </c>
      <c r="D12">
        <v>29</v>
      </c>
    </row>
    <row r="13" spans="1:4">
      <c r="A13" t="s">
        <v>5</v>
      </c>
      <c r="B13">
        <f>SUM(B4:B12)</f>
        <v>709</v>
      </c>
    </row>
    <row r="14" spans="1:4">
      <c r="A14" t="s">
        <v>59</v>
      </c>
    </row>
    <row r="15" spans="1:4">
      <c r="A15" t="s">
        <v>60</v>
      </c>
    </row>
    <row r="16" spans="1:4">
      <c r="A16" t="s">
        <v>58</v>
      </c>
    </row>
    <row r="17" spans="1:1">
      <c r="A17" t="s">
        <v>61</v>
      </c>
    </row>
    <row r="18" spans="1:1">
      <c r="A18" t="s">
        <v>62</v>
      </c>
    </row>
    <row r="19" spans="1:1">
      <c r="A19" t="s">
        <v>57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42"/>
  <sheetViews>
    <sheetView tabSelected="1" workbookViewId="0">
      <selection activeCell="D3" sqref="D3"/>
    </sheetView>
  </sheetViews>
  <sheetFormatPr defaultRowHeight="15"/>
  <cols>
    <col min="1" max="1" width="7.42578125" customWidth="1"/>
    <col min="2" max="2" width="25.28515625" bestFit="1" customWidth="1"/>
    <col min="3" max="3" width="10.42578125" customWidth="1"/>
    <col min="4" max="4" width="11.5703125" bestFit="1" customWidth="1"/>
    <col min="5" max="5" width="27.140625" customWidth="1"/>
    <col min="6" max="6" width="11.5703125" bestFit="1" customWidth="1"/>
  </cols>
  <sheetData>
    <row r="1" spans="1:6">
      <c r="A1" s="1" t="s">
        <v>41</v>
      </c>
    </row>
    <row r="2" spans="1:6">
      <c r="A2" s="1" t="s">
        <v>0</v>
      </c>
    </row>
    <row r="3" spans="1:6" ht="45">
      <c r="A3" s="6" t="s">
        <v>1</v>
      </c>
      <c r="B3" s="6" t="s">
        <v>10</v>
      </c>
      <c r="C3" s="6" t="s">
        <v>11</v>
      </c>
      <c r="D3" s="6" t="s">
        <v>12</v>
      </c>
      <c r="E3" s="6" t="s">
        <v>3</v>
      </c>
      <c r="F3" s="6" t="s">
        <v>4</v>
      </c>
    </row>
    <row r="4" spans="1:6">
      <c r="A4" s="2" t="s">
        <v>2</v>
      </c>
      <c r="B4">
        <v>70</v>
      </c>
      <c r="C4">
        <v>0</v>
      </c>
      <c r="D4">
        <v>2</v>
      </c>
      <c r="E4" t="s">
        <v>6</v>
      </c>
      <c r="F4" s="5">
        <v>65000</v>
      </c>
    </row>
    <row r="5" spans="1:6">
      <c r="A5" s="2">
        <v>1</v>
      </c>
      <c r="B5">
        <v>76</v>
      </c>
      <c r="C5">
        <v>1</v>
      </c>
      <c r="D5">
        <v>2</v>
      </c>
      <c r="E5" t="s">
        <v>7</v>
      </c>
      <c r="F5" s="5">
        <v>56000</v>
      </c>
    </row>
    <row r="6" spans="1:6">
      <c r="A6" s="2">
        <v>2</v>
      </c>
      <c r="B6">
        <v>96</v>
      </c>
      <c r="C6">
        <v>1</v>
      </c>
      <c r="D6">
        <v>4</v>
      </c>
      <c r="E6" t="s">
        <v>8</v>
      </c>
      <c r="F6" s="5">
        <v>50000</v>
      </c>
    </row>
    <row r="7" spans="1:6">
      <c r="A7" s="2">
        <v>3</v>
      </c>
      <c r="B7">
        <v>65</v>
      </c>
      <c r="C7">
        <v>3</v>
      </c>
      <c r="D7">
        <v>3</v>
      </c>
      <c r="E7" t="s">
        <v>9</v>
      </c>
      <c r="F7" s="5">
        <v>32000</v>
      </c>
    </row>
    <row r="8" spans="1:6">
      <c r="A8" s="2">
        <v>4</v>
      </c>
      <c r="B8">
        <v>67</v>
      </c>
      <c r="C8">
        <v>3</v>
      </c>
      <c r="D8">
        <v>4</v>
      </c>
      <c r="E8" t="s">
        <v>19</v>
      </c>
      <c r="F8" s="5">
        <v>110000</v>
      </c>
    </row>
    <row r="9" spans="1:6">
      <c r="A9" s="2">
        <v>5</v>
      </c>
      <c r="B9">
        <v>50</v>
      </c>
      <c r="C9">
        <v>2</v>
      </c>
      <c r="D9">
        <v>2</v>
      </c>
      <c r="E9" t="s">
        <v>17</v>
      </c>
      <c r="F9" s="5">
        <v>81000</v>
      </c>
    </row>
    <row r="10" spans="1:6">
      <c r="A10" s="2">
        <v>6</v>
      </c>
      <c r="B10">
        <v>69</v>
      </c>
      <c r="C10">
        <v>4</v>
      </c>
      <c r="D10">
        <v>3</v>
      </c>
      <c r="E10" t="s">
        <v>18</v>
      </c>
      <c r="F10" s="5">
        <v>60000</v>
      </c>
    </row>
    <row r="11" spans="1:6">
      <c r="A11" s="2">
        <v>7</v>
      </c>
      <c r="B11">
        <v>99</v>
      </c>
      <c r="C11">
        <v>6</v>
      </c>
      <c r="D11">
        <v>10</v>
      </c>
      <c r="E11" t="s">
        <v>42</v>
      </c>
      <c r="F11" s="5">
        <v>65000</v>
      </c>
    </row>
    <row r="12" spans="1:6">
      <c r="A12" s="2">
        <v>8</v>
      </c>
      <c r="B12">
        <v>89</v>
      </c>
      <c r="C12">
        <v>7</v>
      </c>
      <c r="D12">
        <v>6</v>
      </c>
      <c r="E12" t="s">
        <v>22</v>
      </c>
      <c r="F12" s="5">
        <v>65000</v>
      </c>
    </row>
    <row r="13" spans="1:6">
      <c r="A13" t="s">
        <v>5</v>
      </c>
      <c r="B13">
        <f>SUM(B4:B12)</f>
        <v>681</v>
      </c>
      <c r="C13">
        <f>SUM(C4:C12)</f>
        <v>27</v>
      </c>
      <c r="D13">
        <f>SUM(D4:D12)</f>
        <v>36</v>
      </c>
      <c r="E13" t="s">
        <v>16</v>
      </c>
      <c r="F13" s="5">
        <v>35000</v>
      </c>
    </row>
    <row r="14" spans="1:6">
      <c r="E14" t="s">
        <v>13</v>
      </c>
      <c r="F14" s="5">
        <v>30000</v>
      </c>
    </row>
    <row r="15" spans="1:6">
      <c r="E15" t="s">
        <v>14</v>
      </c>
      <c r="F15" s="5" t="s">
        <v>15</v>
      </c>
    </row>
    <row r="16" spans="1:6">
      <c r="E16" t="s">
        <v>20</v>
      </c>
      <c r="F16" s="5" t="s">
        <v>21</v>
      </c>
    </row>
    <row r="17" spans="1:6">
      <c r="F17" s="5"/>
    </row>
    <row r="18" spans="1:6">
      <c r="A18" s="1" t="s">
        <v>23</v>
      </c>
      <c r="B18" s="1"/>
      <c r="C18" s="1"/>
      <c r="D18" s="7">
        <v>7500000</v>
      </c>
      <c r="F18" s="5"/>
    </row>
    <row r="19" spans="1:6">
      <c r="A19" s="1" t="s">
        <v>36</v>
      </c>
      <c r="B19" s="1"/>
      <c r="C19" s="1"/>
      <c r="D19" s="7">
        <v>3100000</v>
      </c>
      <c r="F19" s="5"/>
    </row>
    <row r="20" spans="1:6">
      <c r="A20" s="1" t="s">
        <v>26</v>
      </c>
      <c r="B20" s="1"/>
      <c r="C20" s="1"/>
      <c r="D20" s="7">
        <f>D18-D19</f>
        <v>4400000</v>
      </c>
      <c r="F20" s="5"/>
    </row>
    <row r="21" spans="1:6">
      <c r="A21" s="1" t="s">
        <v>27</v>
      </c>
      <c r="B21" s="1"/>
      <c r="C21" s="1"/>
      <c r="D21" s="7"/>
      <c r="F21" s="5"/>
    </row>
    <row r="22" spans="1:6" ht="30">
      <c r="A22" s="3" t="s">
        <v>24</v>
      </c>
      <c r="B22" s="3" t="s">
        <v>3</v>
      </c>
      <c r="C22" s="3" t="s">
        <v>25</v>
      </c>
      <c r="D22" s="3" t="s">
        <v>4</v>
      </c>
      <c r="F22" s="5"/>
    </row>
    <row r="23" spans="1:6">
      <c r="A23" s="4">
        <v>10</v>
      </c>
      <c r="B23" t="s">
        <v>6</v>
      </c>
      <c r="C23" s="5">
        <v>65000</v>
      </c>
      <c r="D23" s="5">
        <f>A23*C23</f>
        <v>650000</v>
      </c>
      <c r="E23" t="s">
        <v>33</v>
      </c>
    </row>
    <row r="24" spans="1:6">
      <c r="A24" s="4">
        <v>26</v>
      </c>
      <c r="B24" t="s">
        <v>7</v>
      </c>
      <c r="C24" s="5">
        <v>56000</v>
      </c>
      <c r="D24" s="5">
        <f t="shared" ref="D24:D40" si="0">A24*C24</f>
        <v>1456000</v>
      </c>
    </row>
    <row r="25" spans="1:6">
      <c r="A25" s="4">
        <v>10</v>
      </c>
      <c r="B25" t="s">
        <v>8</v>
      </c>
      <c r="C25" s="5">
        <v>50000</v>
      </c>
      <c r="D25" s="5">
        <f t="shared" si="0"/>
        <v>500000</v>
      </c>
    </row>
    <row r="26" spans="1:6">
      <c r="A26" s="4">
        <v>6</v>
      </c>
      <c r="B26" t="s">
        <v>9</v>
      </c>
      <c r="C26" s="5">
        <v>32000</v>
      </c>
      <c r="D26" s="5">
        <f t="shared" si="0"/>
        <v>192000</v>
      </c>
      <c r="E26" t="s">
        <v>43</v>
      </c>
    </row>
    <row r="27" spans="1:6">
      <c r="A27" s="4">
        <v>6</v>
      </c>
      <c r="B27" t="s">
        <v>29</v>
      </c>
      <c r="C27" s="5">
        <f>C24</f>
        <v>56000</v>
      </c>
      <c r="D27" s="5">
        <f t="shared" si="0"/>
        <v>336000</v>
      </c>
      <c r="E27" t="s">
        <v>31</v>
      </c>
    </row>
    <row r="28" spans="1:6">
      <c r="A28" s="4">
        <v>4</v>
      </c>
      <c r="B28" t="s">
        <v>30</v>
      </c>
      <c r="C28" s="5">
        <f>C26</f>
        <v>32000</v>
      </c>
      <c r="D28" s="5">
        <f t="shared" si="0"/>
        <v>128000</v>
      </c>
      <c r="E28" t="s">
        <v>32</v>
      </c>
    </row>
    <row r="29" spans="1:6">
      <c r="A29" s="4">
        <v>2</v>
      </c>
      <c r="B29" t="s">
        <v>38</v>
      </c>
      <c r="C29" s="5">
        <f>C24</f>
        <v>56000</v>
      </c>
      <c r="D29" s="5">
        <f t="shared" ref="D29:D30" si="1">A29*C29</f>
        <v>112000</v>
      </c>
    </row>
    <row r="30" spans="1:6">
      <c r="A30" s="4">
        <v>1</v>
      </c>
      <c r="B30" t="s">
        <v>39</v>
      </c>
      <c r="C30" s="5">
        <f>C24</f>
        <v>56000</v>
      </c>
      <c r="D30" s="5">
        <f t="shared" si="1"/>
        <v>56000</v>
      </c>
    </row>
    <row r="31" spans="1:6">
      <c r="A31" s="4">
        <v>2</v>
      </c>
      <c r="B31" t="s">
        <v>19</v>
      </c>
      <c r="C31" s="5">
        <v>110000</v>
      </c>
      <c r="D31" s="5">
        <f t="shared" si="0"/>
        <v>220000</v>
      </c>
    </row>
    <row r="32" spans="1:6">
      <c r="A32" s="4">
        <v>4</v>
      </c>
      <c r="B32" t="s">
        <v>35</v>
      </c>
      <c r="C32" s="5">
        <v>81000</v>
      </c>
      <c r="D32" s="5">
        <f t="shared" si="0"/>
        <v>324000</v>
      </c>
    </row>
    <row r="33" spans="1:5">
      <c r="A33" s="4">
        <v>2</v>
      </c>
      <c r="B33" t="s">
        <v>34</v>
      </c>
      <c r="C33" s="5">
        <v>81000</v>
      </c>
      <c r="D33" s="5">
        <f t="shared" ref="D33" si="2">A33*C33</f>
        <v>162000</v>
      </c>
    </row>
    <row r="34" spans="1:5">
      <c r="A34" s="4">
        <v>1</v>
      </c>
      <c r="B34" t="s">
        <v>18</v>
      </c>
      <c r="C34" s="5">
        <v>60000</v>
      </c>
      <c r="D34" s="5">
        <f t="shared" si="0"/>
        <v>60000</v>
      </c>
    </row>
    <row r="35" spans="1:5">
      <c r="A35" s="4">
        <v>3</v>
      </c>
      <c r="B35" t="s">
        <v>42</v>
      </c>
      <c r="C35" s="5">
        <v>65000</v>
      </c>
      <c r="D35" s="5">
        <f t="shared" si="0"/>
        <v>195000</v>
      </c>
    </row>
    <row r="36" spans="1:5">
      <c r="A36" s="4">
        <v>2</v>
      </c>
      <c r="B36" t="s">
        <v>22</v>
      </c>
      <c r="C36" s="5">
        <v>65000</v>
      </c>
      <c r="D36" s="5">
        <f t="shared" si="0"/>
        <v>130000</v>
      </c>
    </row>
    <row r="37" spans="1:5">
      <c r="A37" s="4">
        <v>3</v>
      </c>
      <c r="B37" t="s">
        <v>16</v>
      </c>
      <c r="C37" s="5">
        <v>35000</v>
      </c>
      <c r="D37" s="5">
        <f t="shared" si="0"/>
        <v>105000</v>
      </c>
    </row>
    <row r="38" spans="1:5">
      <c r="A38" s="4">
        <v>1</v>
      </c>
      <c r="B38" t="s">
        <v>13</v>
      </c>
      <c r="C38" s="5">
        <v>30000</v>
      </c>
      <c r="D38" s="5">
        <f t="shared" si="0"/>
        <v>30000</v>
      </c>
    </row>
    <row r="39" spans="1:5">
      <c r="A39" s="5">
        <f>177*4*6</f>
        <v>4248</v>
      </c>
      <c r="B39" t="s">
        <v>14</v>
      </c>
      <c r="C39" s="5">
        <v>20</v>
      </c>
      <c r="D39" s="5">
        <f t="shared" si="0"/>
        <v>84960</v>
      </c>
      <c r="E39" t="s">
        <v>37</v>
      </c>
    </row>
    <row r="40" spans="1:5">
      <c r="A40" s="5">
        <f>15*SUM(A23:A25)</f>
        <v>690</v>
      </c>
      <c r="B40" t="s">
        <v>20</v>
      </c>
      <c r="C40" s="5">
        <v>100</v>
      </c>
      <c r="D40" s="5">
        <f t="shared" si="0"/>
        <v>69000</v>
      </c>
      <c r="E40" t="s">
        <v>28</v>
      </c>
    </row>
    <row r="41" spans="1:5">
      <c r="A41" s="9">
        <f>SUM(A23:A37)</f>
        <v>82</v>
      </c>
      <c r="B41" s="1" t="s">
        <v>5</v>
      </c>
      <c r="C41" s="1"/>
      <c r="D41" s="7">
        <f>SUM(D23:D40)</f>
        <v>4809960</v>
      </c>
    </row>
    <row r="42" spans="1:5">
      <c r="B42" s="1" t="s">
        <v>40</v>
      </c>
      <c r="C42" s="1"/>
      <c r="D42" s="8">
        <f>D20-D41</f>
        <v>-409960</v>
      </c>
    </row>
  </sheetData>
  <pageMargins left="0.7" right="0.7" top="0.75" bottom="0.75" header="0.3" footer="0.3"/>
  <pageSetup scale="98" orientation="portrait" horizontalDpi="30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B20"/>
  <sheetViews>
    <sheetView workbookViewId="0">
      <selection activeCell="A20" sqref="A20"/>
    </sheetView>
  </sheetViews>
  <sheetFormatPr defaultRowHeight="15"/>
  <cols>
    <col min="1" max="1" width="32.85546875" customWidth="1"/>
  </cols>
  <sheetData>
    <row r="1" spans="1:2">
      <c r="A1" s="6" t="s">
        <v>3</v>
      </c>
      <c r="B1" s="6" t="s">
        <v>4</v>
      </c>
    </row>
    <row r="2" spans="1:2">
      <c r="A2" t="s">
        <v>63</v>
      </c>
      <c r="B2" s="5">
        <v>150000</v>
      </c>
    </row>
    <row r="3" spans="1:2">
      <c r="A3" t="s">
        <v>64</v>
      </c>
      <c r="B3" s="5">
        <v>90000</v>
      </c>
    </row>
    <row r="4" spans="1:2">
      <c r="A4" t="s">
        <v>66</v>
      </c>
      <c r="B4" s="5">
        <v>55000</v>
      </c>
    </row>
    <row r="5" spans="1:2">
      <c r="A5" t="s">
        <v>65</v>
      </c>
      <c r="B5" s="5">
        <v>60000</v>
      </c>
    </row>
    <row r="6" spans="1:2">
      <c r="A6" t="s">
        <v>6</v>
      </c>
      <c r="B6" s="5">
        <v>65000</v>
      </c>
    </row>
    <row r="7" spans="1:2">
      <c r="A7" t="s">
        <v>7</v>
      </c>
      <c r="B7" s="5">
        <v>56000</v>
      </c>
    </row>
    <row r="8" spans="1:2">
      <c r="A8" t="s">
        <v>8</v>
      </c>
      <c r="B8" s="5">
        <v>50000</v>
      </c>
    </row>
    <row r="9" spans="1:2">
      <c r="A9" t="s">
        <v>9</v>
      </c>
      <c r="B9" s="5">
        <v>32000</v>
      </c>
    </row>
    <row r="10" spans="1:2">
      <c r="A10" t="s">
        <v>19</v>
      </c>
      <c r="B10" s="5">
        <v>110000</v>
      </c>
    </row>
    <row r="11" spans="1:2">
      <c r="A11" t="s">
        <v>17</v>
      </c>
      <c r="B11" s="5">
        <v>81000</v>
      </c>
    </row>
    <row r="12" spans="1:2">
      <c r="A12" t="s">
        <v>18</v>
      </c>
      <c r="B12" s="5">
        <v>60000</v>
      </c>
    </row>
    <row r="13" spans="1:2">
      <c r="A13" t="s">
        <v>42</v>
      </c>
      <c r="B13" s="5">
        <v>65000</v>
      </c>
    </row>
    <row r="14" spans="1:2">
      <c r="A14" t="s">
        <v>22</v>
      </c>
      <c r="B14" s="5">
        <v>65000</v>
      </c>
    </row>
    <row r="15" spans="1:2">
      <c r="A15" t="s">
        <v>16</v>
      </c>
      <c r="B15" s="5">
        <v>35000</v>
      </c>
    </row>
    <row r="16" spans="1:2">
      <c r="A16" t="s">
        <v>13</v>
      </c>
      <c r="B16" s="5">
        <v>30000</v>
      </c>
    </row>
    <row r="17" spans="1:2">
      <c r="A17" t="s">
        <v>14</v>
      </c>
      <c r="B17" s="5" t="s">
        <v>15</v>
      </c>
    </row>
    <row r="18" spans="1:2">
      <c r="A18" t="s">
        <v>20</v>
      </c>
      <c r="B18" s="5" t="s">
        <v>21</v>
      </c>
    </row>
    <row r="20" spans="1:2">
      <c r="A20" t="s">
        <v>67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A26"/>
  <sheetViews>
    <sheetView topLeftCell="A17" workbookViewId="0">
      <selection activeCell="A27" sqref="A27"/>
    </sheetView>
  </sheetViews>
  <sheetFormatPr defaultRowHeight="15"/>
  <sheetData>
    <row r="1" spans="1:1">
      <c r="A1" s="1" t="s">
        <v>68</v>
      </c>
    </row>
    <row r="2" spans="1:1">
      <c r="A2" t="s">
        <v>69</v>
      </c>
    </row>
    <row r="3" spans="1:1">
      <c r="A3" t="s">
        <v>76</v>
      </c>
    </row>
    <row r="4" spans="1:1">
      <c r="A4" t="s">
        <v>78</v>
      </c>
    </row>
    <row r="5" spans="1:1">
      <c r="A5" t="s">
        <v>75</v>
      </c>
    </row>
    <row r="6" spans="1:1">
      <c r="A6" t="s">
        <v>80</v>
      </c>
    </row>
    <row r="7" spans="1:1">
      <c r="A7" t="s">
        <v>77</v>
      </c>
    </row>
    <row r="8" spans="1:1">
      <c r="A8" t="s">
        <v>79</v>
      </c>
    </row>
    <row r="10" spans="1:1">
      <c r="A10" s="1" t="s">
        <v>70</v>
      </c>
    </row>
    <row r="11" spans="1:1">
      <c r="A11" t="s">
        <v>85</v>
      </c>
    </row>
    <row r="12" spans="1:1">
      <c r="A12" t="s">
        <v>86</v>
      </c>
    </row>
    <row r="13" spans="1:1">
      <c r="A13" t="s">
        <v>87</v>
      </c>
    </row>
    <row r="14" spans="1:1">
      <c r="A14" t="s">
        <v>71</v>
      </c>
    </row>
    <row r="15" spans="1:1">
      <c r="A15" t="s">
        <v>81</v>
      </c>
    </row>
    <row r="16" spans="1:1">
      <c r="A16" t="s">
        <v>82</v>
      </c>
    </row>
    <row r="17" spans="1:1">
      <c r="A17" t="s">
        <v>84</v>
      </c>
    </row>
    <row r="20" spans="1:1">
      <c r="A20" s="1" t="s">
        <v>72</v>
      </c>
    </row>
    <row r="21" spans="1:1">
      <c r="A21" t="s">
        <v>88</v>
      </c>
    </row>
    <row r="22" spans="1:1">
      <c r="A22" t="s">
        <v>89</v>
      </c>
    </row>
    <row r="23" spans="1:1">
      <c r="A23" t="s">
        <v>90</v>
      </c>
    </row>
    <row r="24" spans="1:1">
      <c r="A24" t="s">
        <v>73</v>
      </c>
    </row>
    <row r="25" spans="1:1">
      <c r="A25" t="s">
        <v>74</v>
      </c>
    </row>
    <row r="26" spans="1:1">
      <c r="A26" t="s">
        <v>83</v>
      </c>
    </row>
  </sheetData>
  <pageMargins left="0.7" right="0.7" top="0.75" bottom="0.75" header="0.3" footer="0.3"/>
  <pageSetup orientation="portrait" horizontalDpi="30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B11" sqref="B11"/>
    </sheetView>
  </sheetViews>
  <sheetFormatPr defaultRowHeight="15"/>
  <sheetData>
    <row r="1" spans="1:8" ht="40.5">
      <c r="A1" s="11" t="s">
        <v>102</v>
      </c>
    </row>
    <row r="2" spans="1:8" ht="40.5">
      <c r="A2" s="11" t="s">
        <v>103</v>
      </c>
    </row>
    <row r="4" spans="1:8">
      <c r="A4" t="s">
        <v>104</v>
      </c>
      <c r="B4" t="s">
        <v>105</v>
      </c>
    </row>
    <row r="5" spans="1:8">
      <c r="A5" t="s">
        <v>106</v>
      </c>
      <c r="B5" t="s">
        <v>107</v>
      </c>
      <c r="F5" t="s">
        <v>1</v>
      </c>
      <c r="G5" t="s">
        <v>117</v>
      </c>
      <c r="H5" t="s">
        <v>109</v>
      </c>
    </row>
    <row r="6" spans="1:8">
      <c r="A6" t="s">
        <v>108</v>
      </c>
      <c r="B6" t="s">
        <v>109</v>
      </c>
      <c r="D6">
        <v>21</v>
      </c>
      <c r="F6">
        <v>6</v>
      </c>
      <c r="G6">
        <v>205</v>
      </c>
      <c r="H6">
        <v>8</v>
      </c>
    </row>
    <row r="7" spans="1:8">
      <c r="A7" t="s">
        <v>110</v>
      </c>
      <c r="B7" t="s">
        <v>115</v>
      </c>
      <c r="D7">
        <v>4</v>
      </c>
      <c r="F7">
        <v>7</v>
      </c>
      <c r="G7">
        <v>170</v>
      </c>
      <c r="H7">
        <v>7</v>
      </c>
    </row>
    <row r="8" spans="1:8">
      <c r="A8" t="s">
        <v>112</v>
      </c>
      <c r="B8" t="s">
        <v>113</v>
      </c>
      <c r="D8">
        <v>3</v>
      </c>
      <c r="F8">
        <v>8</v>
      </c>
      <c r="G8">
        <v>155</v>
      </c>
      <c r="H8">
        <v>6</v>
      </c>
    </row>
    <row r="9" spans="1:8">
      <c r="B9" t="s">
        <v>111</v>
      </c>
    </row>
    <row r="10" spans="1:8">
      <c r="B10" t="s">
        <v>114</v>
      </c>
      <c r="H10">
        <f>SUM(H6:H9)</f>
        <v>21</v>
      </c>
    </row>
    <row r="11" spans="1:8">
      <c r="B11">
        <f>21*4/3</f>
        <v>28</v>
      </c>
    </row>
    <row r="13" spans="1:8">
      <c r="B13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Elem 1</vt:lpstr>
      <vt:lpstr>Mid 1</vt:lpstr>
      <vt:lpstr>High 1</vt:lpstr>
      <vt:lpstr>Combo 1</vt:lpstr>
      <vt:lpstr>Example</vt:lpstr>
      <vt:lpstr>Assumptions</vt:lpstr>
      <vt:lpstr>Changes</vt:lpstr>
      <vt:lpstr>Sheet2</vt:lpstr>
      <vt:lpstr>Example!Print_Area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Glenn Turtel</dc:creator>
  <cp:lastModifiedBy>Glenn Turtel</cp:lastModifiedBy>
  <cp:lastPrinted>2010-06-16T07:14:25Z</cp:lastPrinted>
  <dcterms:created xsi:type="dcterms:W3CDTF">2010-06-14T18:21:13Z</dcterms:created>
  <dcterms:modified xsi:type="dcterms:W3CDTF">2010-06-16T19:24:15Z</dcterms:modified>
</cp:coreProperties>
</file>